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/>
  </bookViews>
  <sheets>
    <sheet name="Foglio1 (2)" sheetId="4" r:id="rId1"/>
    <sheet name="Foglio2" sheetId="2" r:id="rId2"/>
    <sheet name="Foglio3" sheetId="3" r:id="rId3"/>
  </sheets>
  <definedNames>
    <definedName name="_xlnm.Print_Area" localSheetId="0">'Foglio1 (2)'!$C$1:$J$57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<sst xmlns="http://schemas.openxmlformats.org/spreadsheetml/2006/main" count="63" uniqueCount="47">
  <si>
    <t>NUOVA GRADUAZIONE INCARICHI USL TOSCANA NORD OVEST ANNO 2024</t>
  </si>
  <si>
    <t>TIPOLOGIA INCARICO</t>
  </si>
  <si>
    <t>NUMEROSITA'</t>
  </si>
  <si>
    <t>attuale valore</t>
  </si>
  <si>
    <t>attuale spesa</t>
  </si>
  <si>
    <t>nuovo valore</t>
  </si>
  <si>
    <t>nuova spesa</t>
  </si>
  <si>
    <t>delta spesa</t>
  </si>
  <si>
    <t>delta incarico</t>
  </si>
  <si>
    <t>SC1</t>
  </si>
  <si>
    <t>SC2</t>
  </si>
  <si>
    <t>SC3</t>
  </si>
  <si>
    <t>SC4</t>
  </si>
  <si>
    <t>SC5</t>
  </si>
  <si>
    <t>SC6</t>
  </si>
  <si>
    <t>SS1</t>
  </si>
  <si>
    <t>SS3</t>
  </si>
  <si>
    <t>SS4</t>
  </si>
  <si>
    <t>SS5</t>
  </si>
  <si>
    <t>SS6</t>
  </si>
  <si>
    <t>SS7</t>
  </si>
  <si>
    <t>SS8</t>
  </si>
  <si>
    <t>IP 2</t>
  </si>
  <si>
    <t>IP 3</t>
  </si>
  <si>
    <t>IP 4</t>
  </si>
  <si>
    <t>IP 5</t>
  </si>
  <si>
    <t>IP 6</t>
  </si>
  <si>
    <t>IP 7</t>
  </si>
  <si>
    <t>IP 8</t>
  </si>
  <si>
    <t>IP 9</t>
  </si>
  <si>
    <t>IP 10</t>
  </si>
  <si>
    <t>IP 11</t>
  </si>
  <si>
    <t>CLAUSOLA DI GARANZIA</t>
  </si>
  <si>
    <t>IP2 EXTRA</t>
  </si>
  <si>
    <t>IP3 EXTRA</t>
  </si>
  <si>
    <t>IP4 EXTRA</t>
  </si>
  <si>
    <t>IP5 EXTRA</t>
  </si>
  <si>
    <t>IP6 EXTRA</t>
  </si>
  <si>
    <t>IP7 EXTRA</t>
  </si>
  <si>
    <t>IP8 EXTRA</t>
  </si>
  <si>
    <t>IP9 EXTRA</t>
  </si>
  <si>
    <t>RIEPILOGO</t>
  </si>
  <si>
    <t>risorse da distribuire</t>
  </si>
  <si>
    <t>spesa complessa</t>
  </si>
  <si>
    <t>spesa semplici</t>
  </si>
  <si>
    <t>spesa IP</t>
  </si>
  <si>
    <t>quota garanzia cautelare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</si>
</sst>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-* #,##0_-;\-* #,##0_-;_-* &quot;-&quot;_-;_-@_-"/>
    <numFmt numFmtId="43" formatCode="_-* #,##0.00_-;\-* #,##0.00_-;_-* &quot;-&quot;??_-;_-@_-"/>
    <numFmt numFmtId="176" formatCode="_-* #,##0.00\ _€_-;\-* #,##0.00\ _€_-;_-* &quot;-&quot;??\ _€_-;_-@_-"/>
    <numFmt numFmtId="177" formatCode="_-&quot;€&quot;* #,##0.00_-;\-&quot;€&quot;* #,##0.00_-;_-&quot;€&quot;* \-??_-;_-@_-"/>
    <numFmt numFmtId="178" formatCode="_-&quot;€&quot;* #,##0_-;\-&quot;€&quot;* #,##0_-;_-&quot;€&quot;* \-_-;_-@_-"/>
    <numFmt numFmtId="179" formatCode="#,##0.00\ &quot;€&quot;"/>
    <numFmt numFmtId="180" formatCode="#,##0.00\ _€"/>
  </numFmts>
  <fonts count="28">
    <font>
      <sz val="11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0"/>
      <name val="Arial"/>
      <charset val="134"/>
    </font>
    <font>
      <sz val="10"/>
      <color rgb="FFFF0000"/>
      <name val="Arial"/>
      <charset val="134"/>
    </font>
    <font>
      <sz val="11"/>
      <color rgb="FFFF0000"/>
      <name val="Calibri"/>
      <charset val="134"/>
      <scheme val="minor"/>
    </font>
    <font>
      <sz val="8"/>
      <name val="Arial"/>
      <charset val="134"/>
    </font>
    <font>
      <sz val="8"/>
      <color rgb="FFFF0000"/>
      <name val="Arial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178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7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8" borderId="11" applyNumberFormat="0" applyAlignment="0" applyProtection="0">
      <alignment vertical="center"/>
    </xf>
    <xf numFmtId="0" fontId="18" fillId="9" borderId="12" applyNumberFormat="0" applyAlignment="0" applyProtection="0">
      <alignment vertical="center"/>
    </xf>
    <xf numFmtId="0" fontId="19" fillId="9" borderId="11" applyNumberFormat="0" applyAlignment="0" applyProtection="0">
      <alignment vertical="center"/>
    </xf>
    <xf numFmtId="0" fontId="20" fillId="10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</cellStyleXfs>
  <cellXfs count="5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176" fontId="2" fillId="0" borderId="0" xfId="1" applyFont="1" applyAlignment="1">
      <alignment horizontal="center"/>
    </xf>
    <xf numFmtId="0" fontId="3" fillId="0" borderId="5" xfId="0" applyFont="1" applyBorder="1"/>
    <xf numFmtId="0" fontId="0" fillId="0" borderId="5" xfId="0" applyBorder="1" applyAlignment="1">
      <alignment horizontal="center"/>
    </xf>
    <xf numFmtId="176" fontId="0" fillId="0" borderId="5" xfId="1" applyFont="1" applyBorder="1"/>
    <xf numFmtId="179" fontId="0" fillId="0" borderId="5" xfId="0" applyNumberFormat="1" applyBorder="1"/>
    <xf numFmtId="0" fontId="0" fillId="0" borderId="0" xfId="0" applyAlignment="1">
      <alignment horizontal="center"/>
    </xf>
    <xf numFmtId="176" fontId="0" fillId="0" borderId="0" xfId="1" applyFont="1"/>
    <xf numFmtId="176" fontId="2" fillId="3" borderId="0" xfId="1" applyFont="1" applyFill="1"/>
    <xf numFmtId="0" fontId="2" fillId="0" borderId="0" xfId="0" applyFont="1"/>
    <xf numFmtId="179" fontId="2" fillId="3" borderId="0" xfId="0" applyNumberFormat="1" applyFont="1" applyFill="1"/>
    <xf numFmtId="176" fontId="2" fillId="0" borderId="0" xfId="1" applyFont="1"/>
    <xf numFmtId="0" fontId="0" fillId="0" borderId="5" xfId="0" applyBorder="1"/>
    <xf numFmtId="180" fontId="0" fillId="0" borderId="5" xfId="0" applyNumberFormat="1" applyBorder="1"/>
    <xf numFmtId="176" fontId="0" fillId="0" borderId="5" xfId="0" applyNumberFormat="1" applyBorder="1"/>
    <xf numFmtId="0" fontId="4" fillId="4" borderId="5" xfId="0" applyFont="1" applyFill="1" applyBorder="1"/>
    <xf numFmtId="0" fontId="5" fillId="4" borderId="5" xfId="0" applyFont="1" applyFill="1" applyBorder="1"/>
    <xf numFmtId="176" fontId="5" fillId="4" borderId="5" xfId="1" applyFont="1" applyFill="1" applyBorder="1"/>
    <xf numFmtId="180" fontId="5" fillId="4" borderId="5" xfId="0" applyNumberFormat="1" applyFont="1" applyFill="1" applyBorder="1"/>
    <xf numFmtId="176" fontId="5" fillId="4" borderId="5" xfId="0" applyNumberFormat="1" applyFont="1" applyFill="1" applyBorder="1"/>
    <xf numFmtId="0" fontId="3" fillId="4" borderId="5" xfId="0" applyFont="1" applyFill="1" applyBorder="1"/>
    <xf numFmtId="0" fontId="0" fillId="4" borderId="5" xfId="0" applyFill="1" applyBorder="1"/>
    <xf numFmtId="176" fontId="0" fillId="4" borderId="5" xfId="1" applyFont="1" applyFill="1" applyBorder="1"/>
    <xf numFmtId="180" fontId="0" fillId="4" borderId="5" xfId="0" applyNumberFormat="1" applyFill="1" applyBorder="1"/>
    <xf numFmtId="176" fontId="0" fillId="4" borderId="5" xfId="0" applyNumberFormat="1" applyFill="1" applyBorder="1"/>
    <xf numFmtId="180" fontId="5" fillId="4" borderId="5" xfId="1" applyNumberFormat="1" applyFont="1" applyFill="1" applyBorder="1"/>
    <xf numFmtId="180" fontId="0" fillId="0" borderId="5" xfId="1" applyNumberFormat="1" applyFont="1" applyBorder="1"/>
    <xf numFmtId="176" fontId="2" fillId="3" borderId="0" xfId="0" applyNumberFormat="1" applyFont="1" applyFill="1"/>
    <xf numFmtId="0" fontId="6" fillId="0" borderId="5" xfId="0" applyFont="1" applyBorder="1" applyAlignment="1">
      <alignment wrapText="1"/>
    </xf>
    <xf numFmtId="180" fontId="6" fillId="0" borderId="5" xfId="0" applyNumberFormat="1" applyFont="1" applyBorder="1" applyAlignment="1">
      <alignment wrapText="1"/>
    </xf>
    <xf numFmtId="43" fontId="0" fillId="0" borderId="5" xfId="0" applyNumberFormat="1" applyBorder="1"/>
    <xf numFmtId="0" fontId="7" fillId="4" borderId="5" xfId="0" applyFont="1" applyFill="1" applyBorder="1" applyAlignment="1">
      <alignment wrapText="1"/>
    </xf>
    <xf numFmtId="180" fontId="7" fillId="4" borderId="5" xfId="0" applyNumberFormat="1" applyFont="1" applyFill="1" applyBorder="1" applyAlignment="1">
      <alignment wrapText="1"/>
    </xf>
    <xf numFmtId="179" fontId="5" fillId="4" borderId="5" xfId="0" applyNumberFormat="1" applyFont="1" applyFill="1" applyBorder="1"/>
    <xf numFmtId="43" fontId="5" fillId="4" borderId="5" xfId="0" applyNumberFormat="1" applyFont="1" applyFill="1" applyBorder="1"/>
    <xf numFmtId="0" fontId="6" fillId="4" borderId="5" xfId="0" applyFont="1" applyFill="1" applyBorder="1" applyAlignment="1">
      <alignment wrapText="1"/>
    </xf>
    <xf numFmtId="180" fontId="6" fillId="4" borderId="5" xfId="0" applyNumberFormat="1" applyFont="1" applyFill="1" applyBorder="1" applyAlignment="1">
      <alignment wrapText="1"/>
    </xf>
    <xf numFmtId="179" fontId="0" fillId="4" borderId="5" xfId="0" applyNumberFormat="1" applyFill="1" applyBorder="1"/>
    <xf numFmtId="43" fontId="0" fillId="4" borderId="5" xfId="0" applyNumberFormat="1" applyFill="1" applyBorder="1"/>
    <xf numFmtId="179" fontId="0" fillId="3" borderId="5" xfId="0" applyNumberFormat="1" applyFont="1" applyFill="1" applyBorder="1"/>
    <xf numFmtId="0" fontId="0" fillId="0" borderId="5" xfId="0" applyFont="1" applyBorder="1"/>
    <xf numFmtId="43" fontId="0" fillId="3" borderId="5" xfId="0" applyNumberFormat="1" applyFont="1" applyFill="1" applyBorder="1"/>
    <xf numFmtId="0" fontId="2" fillId="0" borderId="5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179" fontId="2" fillId="5" borderId="0" xfId="0" applyNumberFormat="1" applyFont="1" applyFill="1"/>
    <xf numFmtId="176" fontId="2" fillId="5" borderId="0" xfId="0" applyNumberFormat="1" applyFont="1" applyFill="1"/>
    <xf numFmtId="43" fontId="0" fillId="6" borderId="5" xfId="0" applyNumberFormat="1" applyFill="1" applyBorder="1"/>
    <xf numFmtId="43" fontId="0" fillId="5" borderId="5" xfId="0" applyNumberFormat="1" applyFont="1" applyFill="1" applyBorder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C1:J56"/>
  <sheetViews>
    <sheetView tabSelected="1" workbookViewId="0">
      <selection activeCell="H63" sqref="H63"/>
    </sheetView>
  </sheetViews>
  <sheetFormatPr defaultColWidth="9" defaultRowHeight="15"/>
  <cols>
    <col min="3" max="3" width="31" customWidth="1"/>
    <col min="4" max="4" width="18.8571428571429" customWidth="1"/>
    <col min="5" max="5" width="13.7142857142857" customWidth="1"/>
    <col min="6" max="6" width="23.8571428571429" customWidth="1"/>
    <col min="7" max="7" width="21.5714285714286" customWidth="1"/>
    <col min="8" max="8" width="18.8571428571429" customWidth="1"/>
    <col min="9" max="9" width="21.5714285714286" customWidth="1"/>
    <col min="10" max="10" width="22.1428571428571" customWidth="1"/>
  </cols>
  <sheetData>
    <row r="1" spans="3:10">
      <c r="C1" s="1" t="s">
        <v>0</v>
      </c>
      <c r="D1" s="2"/>
      <c r="E1" s="2"/>
      <c r="F1" s="2"/>
      <c r="G1" s="2"/>
      <c r="H1" s="2"/>
      <c r="I1" s="2"/>
      <c r="J1" s="48"/>
    </row>
    <row r="2" ht="24.75" customHeight="1" spans="3:10">
      <c r="C2" s="3"/>
      <c r="D2" s="4"/>
      <c r="E2" s="4"/>
      <c r="F2" s="4"/>
      <c r="G2" s="4"/>
      <c r="H2" s="4"/>
      <c r="I2" s="4"/>
      <c r="J2" s="49"/>
    </row>
    <row r="4" spans="3:10">
      <c r="C4" s="5" t="s">
        <v>1</v>
      </c>
      <c r="D4" s="5" t="s">
        <v>2</v>
      </c>
      <c r="E4" s="6" t="s">
        <v>3</v>
      </c>
      <c r="F4" s="6" t="s">
        <v>4</v>
      </c>
      <c r="G4" s="5" t="s">
        <v>5</v>
      </c>
      <c r="H4" s="5" t="s">
        <v>6</v>
      </c>
      <c r="I4" s="5" t="s">
        <v>7</v>
      </c>
      <c r="J4" s="5" t="s">
        <v>8</v>
      </c>
    </row>
    <row r="5" spans="3:10">
      <c r="C5" s="7" t="s">
        <v>9</v>
      </c>
      <c r="D5" s="8">
        <v>61</v>
      </c>
      <c r="E5" s="9">
        <v>19117.3</v>
      </c>
      <c r="F5" s="9">
        <f>E5*D5</f>
        <v>1166155.3</v>
      </c>
      <c r="G5" s="10">
        <v>20000</v>
      </c>
      <c r="H5" s="10">
        <f>G5*D5</f>
        <v>1220000</v>
      </c>
      <c r="I5" s="10">
        <f>H5-F5</f>
        <v>53844.7</v>
      </c>
      <c r="J5" s="10">
        <f>G5-E5</f>
        <v>882.700000000001</v>
      </c>
    </row>
    <row r="6" spans="3:10">
      <c r="C6" s="7" t="s">
        <v>10</v>
      </c>
      <c r="D6" s="8">
        <v>11</v>
      </c>
      <c r="E6" s="9">
        <v>20549</v>
      </c>
      <c r="F6" s="9">
        <f t="shared" ref="F6:F10" si="0">E6*D6</f>
        <v>226039</v>
      </c>
      <c r="G6" s="10">
        <v>21000</v>
      </c>
      <c r="H6" s="10">
        <f t="shared" ref="H6:H10" si="1">G6*D6</f>
        <v>231000</v>
      </c>
      <c r="I6" s="10">
        <f t="shared" ref="I6:I10" si="2">H6-F6</f>
        <v>4961</v>
      </c>
      <c r="J6" s="10">
        <f t="shared" ref="J6:J10" si="3">G6-E6</f>
        <v>451</v>
      </c>
    </row>
    <row r="7" spans="3:10">
      <c r="C7" s="7" t="s">
        <v>11</v>
      </c>
      <c r="D7" s="8">
        <v>8</v>
      </c>
      <c r="E7" s="9">
        <v>21298</v>
      </c>
      <c r="F7" s="9">
        <f t="shared" si="0"/>
        <v>170384</v>
      </c>
      <c r="G7" s="10">
        <v>22000</v>
      </c>
      <c r="H7" s="10">
        <f t="shared" si="1"/>
        <v>176000</v>
      </c>
      <c r="I7" s="10">
        <f t="shared" si="2"/>
        <v>5616</v>
      </c>
      <c r="J7" s="10">
        <f t="shared" si="3"/>
        <v>702</v>
      </c>
    </row>
    <row r="8" spans="3:10">
      <c r="C8" s="7" t="s">
        <v>12</v>
      </c>
      <c r="D8" s="8">
        <f>16+6+1</f>
        <v>23</v>
      </c>
      <c r="E8" s="9">
        <v>23940</v>
      </c>
      <c r="F8" s="9">
        <f t="shared" si="0"/>
        <v>550620</v>
      </c>
      <c r="G8" s="10">
        <v>24500</v>
      </c>
      <c r="H8" s="10">
        <f t="shared" si="1"/>
        <v>563500</v>
      </c>
      <c r="I8" s="10">
        <f t="shared" si="2"/>
        <v>12880</v>
      </c>
      <c r="J8" s="10">
        <f t="shared" si="3"/>
        <v>560</v>
      </c>
    </row>
    <row r="9" spans="3:10">
      <c r="C9" s="7" t="s">
        <v>13</v>
      </c>
      <c r="D9" s="8">
        <v>6</v>
      </c>
      <c r="E9" s="9">
        <v>24540</v>
      </c>
      <c r="F9" s="9">
        <f t="shared" si="0"/>
        <v>147240</v>
      </c>
      <c r="G9" s="10">
        <v>25000</v>
      </c>
      <c r="H9" s="10">
        <f t="shared" si="1"/>
        <v>150000</v>
      </c>
      <c r="I9" s="10">
        <f t="shared" si="2"/>
        <v>2760</v>
      </c>
      <c r="J9" s="10">
        <f t="shared" si="3"/>
        <v>460</v>
      </c>
    </row>
    <row r="10" spans="3:10">
      <c r="C10" s="7" t="s">
        <v>14</v>
      </c>
      <c r="D10" s="8">
        <v>16</v>
      </c>
      <c r="E10" s="9">
        <v>27540</v>
      </c>
      <c r="F10" s="9">
        <f t="shared" si="0"/>
        <v>440640</v>
      </c>
      <c r="G10" s="10">
        <v>28000</v>
      </c>
      <c r="H10" s="10">
        <f t="shared" si="1"/>
        <v>448000</v>
      </c>
      <c r="I10" s="10">
        <f t="shared" si="2"/>
        <v>7360</v>
      </c>
      <c r="J10" s="10">
        <f t="shared" si="3"/>
        <v>460</v>
      </c>
    </row>
    <row r="11" spans="4:6">
      <c r="D11" s="11">
        <f>SUM(D5:D10)</f>
        <v>125</v>
      </c>
      <c r="E11" s="12"/>
      <c r="F11" s="12"/>
    </row>
    <row r="12" spans="4:9">
      <c r="D12" s="11"/>
      <c r="E12" s="12"/>
      <c r="F12" s="13">
        <f>F5+F6+F7+F8+F9+F10</f>
        <v>2701078.3</v>
      </c>
      <c r="G12" s="14"/>
      <c r="H12" s="15">
        <f>SUM(H5:H10)</f>
        <v>2788500</v>
      </c>
      <c r="I12" s="50">
        <f>SUM(I5:I10)</f>
        <v>87421.7</v>
      </c>
    </row>
    <row r="15" spans="3:10">
      <c r="C15" s="14" t="s">
        <v>1</v>
      </c>
      <c r="D15" s="5" t="s">
        <v>2</v>
      </c>
      <c r="E15" s="16" t="s">
        <v>3</v>
      </c>
      <c r="F15" s="16" t="s">
        <v>4</v>
      </c>
      <c r="G15" s="14" t="s">
        <v>5</v>
      </c>
      <c r="H15" s="14" t="s">
        <v>6</v>
      </c>
      <c r="I15" s="14" t="s">
        <v>7</v>
      </c>
      <c r="J15" s="14" t="s">
        <v>8</v>
      </c>
    </row>
    <row r="16" spans="3:10">
      <c r="C16" s="7" t="s">
        <v>15</v>
      </c>
      <c r="D16" s="17">
        <v>15</v>
      </c>
      <c r="E16" s="9">
        <v>12974</v>
      </c>
      <c r="F16" s="9">
        <f>E16*D16</f>
        <v>194610</v>
      </c>
      <c r="G16" s="18">
        <v>13400</v>
      </c>
      <c r="H16" s="19">
        <f>G16*D16</f>
        <v>201000</v>
      </c>
      <c r="I16" s="19">
        <f>H16-F16</f>
        <v>6390</v>
      </c>
      <c r="J16" s="19">
        <f>G16-E16</f>
        <v>426</v>
      </c>
    </row>
    <row r="17" spans="3:10">
      <c r="C17" s="7" t="s">
        <v>16</v>
      </c>
      <c r="D17" s="17">
        <v>18</v>
      </c>
      <c r="E17" s="9">
        <v>14797.2</v>
      </c>
      <c r="F17" s="9">
        <f t="shared" ref="F17:F22" si="4">E17*D17</f>
        <v>266349.6</v>
      </c>
      <c r="G17" s="18">
        <v>15200</v>
      </c>
      <c r="H17" s="19">
        <f t="shared" ref="H17:H22" si="5">G17*D17</f>
        <v>273600</v>
      </c>
      <c r="I17" s="19">
        <f t="shared" ref="I17:I23" si="6">H17-F17</f>
        <v>7250.39999999997</v>
      </c>
      <c r="J17" s="19">
        <f t="shared" ref="J17:J22" si="7">G17-E17</f>
        <v>402.799999999999</v>
      </c>
    </row>
    <row r="18" spans="3:10">
      <c r="C18" s="7" t="s">
        <v>17</v>
      </c>
      <c r="D18" s="17">
        <v>34</v>
      </c>
      <c r="E18" s="9">
        <v>15994.9</v>
      </c>
      <c r="F18" s="9">
        <f t="shared" si="4"/>
        <v>543826.6</v>
      </c>
      <c r="G18" s="18">
        <v>16400</v>
      </c>
      <c r="H18" s="19">
        <f t="shared" si="5"/>
        <v>557600</v>
      </c>
      <c r="I18" s="19">
        <f t="shared" si="6"/>
        <v>13773.4</v>
      </c>
      <c r="J18" s="19">
        <f t="shared" si="7"/>
        <v>405.1</v>
      </c>
    </row>
    <row r="19" spans="3:10">
      <c r="C19" s="20" t="s">
        <v>18</v>
      </c>
      <c r="D19" s="21">
        <v>80</v>
      </c>
      <c r="E19" s="22">
        <v>16854.75</v>
      </c>
      <c r="F19" s="22">
        <f t="shared" si="4"/>
        <v>1348380</v>
      </c>
      <c r="G19" s="23">
        <v>17400</v>
      </c>
      <c r="H19" s="24">
        <f t="shared" si="5"/>
        <v>1392000</v>
      </c>
      <c r="I19" s="24">
        <f t="shared" si="6"/>
        <v>43620</v>
      </c>
      <c r="J19" s="24">
        <f t="shared" si="7"/>
        <v>545.25</v>
      </c>
    </row>
    <row r="20" spans="3:10">
      <c r="C20" s="25" t="s">
        <v>19</v>
      </c>
      <c r="D20" s="26">
        <v>40</v>
      </c>
      <c r="E20" s="27">
        <v>17843.75</v>
      </c>
      <c r="F20" s="27">
        <f t="shared" si="4"/>
        <v>713750</v>
      </c>
      <c r="G20" s="28">
        <v>18400</v>
      </c>
      <c r="H20" s="29">
        <f t="shared" si="5"/>
        <v>736000</v>
      </c>
      <c r="I20" s="29">
        <f t="shared" si="6"/>
        <v>22250</v>
      </c>
      <c r="J20" s="29">
        <f t="shared" si="7"/>
        <v>556.25</v>
      </c>
    </row>
    <row r="21" spans="3:10">
      <c r="C21" s="25" t="s">
        <v>20</v>
      </c>
      <c r="D21" s="26">
        <v>14</v>
      </c>
      <c r="E21" s="22">
        <v>19375</v>
      </c>
      <c r="F21" s="22">
        <f t="shared" si="4"/>
        <v>271250</v>
      </c>
      <c r="G21" s="30">
        <v>20000</v>
      </c>
      <c r="H21" s="24">
        <f t="shared" si="5"/>
        <v>280000</v>
      </c>
      <c r="I21" s="24">
        <f t="shared" si="6"/>
        <v>8750</v>
      </c>
      <c r="J21" s="24">
        <f t="shared" si="7"/>
        <v>625</v>
      </c>
    </row>
    <row r="22" spans="3:10">
      <c r="C22" s="7" t="s">
        <v>21</v>
      </c>
      <c r="D22" s="17">
        <v>1</v>
      </c>
      <c r="E22" s="9">
        <v>22195.8</v>
      </c>
      <c r="F22" s="9">
        <f t="shared" si="4"/>
        <v>22195.8</v>
      </c>
      <c r="G22" s="31">
        <v>22200</v>
      </c>
      <c r="H22" s="19">
        <f t="shared" si="5"/>
        <v>22200</v>
      </c>
      <c r="I22" s="19">
        <f t="shared" si="6"/>
        <v>4.20000000000073</v>
      </c>
      <c r="J22" s="19">
        <f t="shared" si="7"/>
        <v>4.20000000000073</v>
      </c>
    </row>
    <row r="23" spans="4:9">
      <c r="D23">
        <f>SUM(D16:D22)</f>
        <v>202</v>
      </c>
      <c r="E23" s="12"/>
      <c r="F23" s="13">
        <f>SUM(F16:F22)</f>
        <v>3360362</v>
      </c>
      <c r="G23" s="16"/>
      <c r="H23" s="32">
        <f>SUM(H16:H22)</f>
        <v>3462400</v>
      </c>
      <c r="I23" s="51">
        <f t="shared" si="6"/>
        <v>102038</v>
      </c>
    </row>
    <row r="25" ht="18.75" customHeight="1" spans="3:10">
      <c r="C25" s="14" t="s">
        <v>1</v>
      </c>
      <c r="D25" s="5" t="s">
        <v>2</v>
      </c>
      <c r="E25" s="16" t="s">
        <v>3</v>
      </c>
      <c r="F25" s="16" t="s">
        <v>4</v>
      </c>
      <c r="G25" s="14" t="s">
        <v>5</v>
      </c>
      <c r="H25" s="14" t="s">
        <v>6</v>
      </c>
      <c r="I25" s="14" t="s">
        <v>7</v>
      </c>
      <c r="J25" s="14" t="s">
        <v>8</v>
      </c>
    </row>
    <row r="26" spans="3:10">
      <c r="C26" s="17" t="s">
        <v>22</v>
      </c>
      <c r="D26" s="33">
        <v>227</v>
      </c>
      <c r="E26" s="34">
        <v>5665</v>
      </c>
      <c r="F26" s="10">
        <f>E26*D26</f>
        <v>1285955</v>
      </c>
      <c r="G26" s="9">
        <v>6300</v>
      </c>
      <c r="H26" s="35">
        <f>G26*D26</f>
        <v>1430100</v>
      </c>
      <c r="I26" s="52">
        <f>H26-F26</f>
        <v>144145</v>
      </c>
      <c r="J26" s="35">
        <f>G26-E26</f>
        <v>635</v>
      </c>
    </row>
    <row r="27" spans="3:10">
      <c r="C27" s="17" t="s">
        <v>23</v>
      </c>
      <c r="D27" s="33">
        <v>217</v>
      </c>
      <c r="E27" s="34">
        <v>6880.44</v>
      </c>
      <c r="F27" s="10">
        <f t="shared" ref="F27:F44" si="8">E27*D27</f>
        <v>1493055.48</v>
      </c>
      <c r="G27" s="9">
        <v>7400</v>
      </c>
      <c r="H27" s="35">
        <f t="shared" ref="H27:H44" si="9">G27*D27</f>
        <v>1605800</v>
      </c>
      <c r="I27" s="52">
        <v>6200</v>
      </c>
      <c r="J27" s="35">
        <f t="shared" ref="J27:J44" si="10">G27-E27</f>
        <v>519.56</v>
      </c>
    </row>
    <row r="28" spans="3:10">
      <c r="C28" s="17" t="s">
        <v>24</v>
      </c>
      <c r="D28" s="33">
        <v>313</v>
      </c>
      <c r="E28" s="34">
        <v>8401.08</v>
      </c>
      <c r="F28" s="10">
        <f t="shared" si="8"/>
        <v>2629538.04</v>
      </c>
      <c r="G28" s="9">
        <v>9000</v>
      </c>
      <c r="H28" s="35">
        <f t="shared" si="9"/>
        <v>2817000</v>
      </c>
      <c r="I28" s="52">
        <v>7200</v>
      </c>
      <c r="J28" s="35">
        <f t="shared" si="10"/>
        <v>598.92</v>
      </c>
    </row>
    <row r="29" spans="3:10">
      <c r="C29" s="17" t="s">
        <v>25</v>
      </c>
      <c r="D29" s="33">
        <v>246</v>
      </c>
      <c r="E29" s="34">
        <v>11027.4</v>
      </c>
      <c r="F29" s="10">
        <f t="shared" si="8"/>
        <v>2712740.4</v>
      </c>
      <c r="G29" s="9">
        <v>11600</v>
      </c>
      <c r="H29" s="35">
        <f t="shared" si="9"/>
        <v>2853600</v>
      </c>
      <c r="I29" s="52">
        <v>8600</v>
      </c>
      <c r="J29" s="35">
        <f t="shared" si="10"/>
        <v>572.6</v>
      </c>
    </row>
    <row r="30" spans="3:10">
      <c r="C30" s="17" t="s">
        <v>26</v>
      </c>
      <c r="D30" s="33">
        <v>123</v>
      </c>
      <c r="E30" s="34">
        <v>12794</v>
      </c>
      <c r="F30" s="10">
        <f t="shared" si="8"/>
        <v>1573662</v>
      </c>
      <c r="G30" s="9">
        <v>13200</v>
      </c>
      <c r="H30" s="35">
        <f t="shared" si="9"/>
        <v>1623600</v>
      </c>
      <c r="I30" s="52">
        <v>11600</v>
      </c>
      <c r="J30" s="35">
        <f t="shared" si="10"/>
        <v>406</v>
      </c>
    </row>
    <row r="31" spans="3:10">
      <c r="C31" s="17" t="s">
        <v>27</v>
      </c>
      <c r="D31" s="33">
        <v>94</v>
      </c>
      <c r="E31" s="34">
        <v>14317.2</v>
      </c>
      <c r="F31" s="10">
        <f t="shared" si="8"/>
        <v>1345816.8</v>
      </c>
      <c r="G31" s="9">
        <v>14800</v>
      </c>
      <c r="H31" s="35">
        <f t="shared" si="9"/>
        <v>1391200</v>
      </c>
      <c r="I31" s="52">
        <v>13000</v>
      </c>
      <c r="J31" s="35">
        <f t="shared" si="10"/>
        <v>482.799999999999</v>
      </c>
    </row>
    <row r="32" spans="3:10">
      <c r="C32" s="21" t="s">
        <v>28</v>
      </c>
      <c r="D32" s="36">
        <v>48</v>
      </c>
      <c r="E32" s="37">
        <v>16740.95</v>
      </c>
      <c r="F32" s="38">
        <f t="shared" si="8"/>
        <v>803565.6</v>
      </c>
      <c r="G32" s="22">
        <v>17400</v>
      </c>
      <c r="H32" s="39">
        <f t="shared" si="9"/>
        <v>835200</v>
      </c>
      <c r="I32" s="39">
        <v>15000</v>
      </c>
      <c r="J32" s="39">
        <f t="shared" si="10"/>
        <v>659.049999999999</v>
      </c>
    </row>
    <row r="33" spans="3:10">
      <c r="C33" s="26" t="s">
        <v>29</v>
      </c>
      <c r="D33" s="40">
        <v>14</v>
      </c>
      <c r="E33" s="41">
        <v>17843.75</v>
      </c>
      <c r="F33" s="42">
        <f t="shared" si="8"/>
        <v>249812.5</v>
      </c>
      <c r="G33" s="27">
        <v>18400</v>
      </c>
      <c r="H33" s="43">
        <f t="shared" si="9"/>
        <v>257600</v>
      </c>
      <c r="I33" s="43">
        <v>17200</v>
      </c>
      <c r="J33" s="43">
        <f t="shared" si="10"/>
        <v>556.25</v>
      </c>
    </row>
    <row r="34" spans="3:10">
      <c r="C34" s="21" t="s">
        <v>30</v>
      </c>
      <c r="D34" s="36">
        <v>13</v>
      </c>
      <c r="E34" s="37">
        <v>19375</v>
      </c>
      <c r="F34" s="38">
        <f t="shared" si="8"/>
        <v>251875</v>
      </c>
      <c r="G34" s="22">
        <v>19800</v>
      </c>
      <c r="H34" s="39">
        <f t="shared" si="9"/>
        <v>257400</v>
      </c>
      <c r="I34" s="39">
        <v>18200</v>
      </c>
      <c r="J34" s="39">
        <f t="shared" si="10"/>
        <v>425</v>
      </c>
    </row>
    <row r="35" spans="3:10">
      <c r="C35" s="21" t="s">
        <v>31</v>
      </c>
      <c r="D35" s="36">
        <v>0</v>
      </c>
      <c r="E35" s="37">
        <v>0</v>
      </c>
      <c r="F35" s="38">
        <v>0</v>
      </c>
      <c r="G35" s="22">
        <v>20000</v>
      </c>
      <c r="H35" s="39"/>
      <c r="I35" s="39"/>
      <c r="J35" s="39"/>
    </row>
    <row r="36" spans="3:10">
      <c r="C36" s="17" t="s">
        <v>32</v>
      </c>
      <c r="D36" s="33">
        <v>122</v>
      </c>
      <c r="E36" s="34">
        <v>7900</v>
      </c>
      <c r="F36" s="10">
        <f t="shared" si="8"/>
        <v>963800</v>
      </c>
      <c r="G36" s="9">
        <v>7900</v>
      </c>
      <c r="H36" s="35">
        <f t="shared" si="9"/>
        <v>963800</v>
      </c>
      <c r="I36" s="52">
        <v>7900</v>
      </c>
      <c r="J36" s="35">
        <f t="shared" si="10"/>
        <v>0</v>
      </c>
    </row>
    <row r="37" spans="3:10">
      <c r="C37" s="33" t="s">
        <v>33</v>
      </c>
      <c r="D37" s="17">
        <v>83</v>
      </c>
      <c r="E37" s="34">
        <v>3115.75</v>
      </c>
      <c r="F37" s="10">
        <f t="shared" si="8"/>
        <v>258607.25</v>
      </c>
      <c r="G37" s="9">
        <v>3115.75</v>
      </c>
      <c r="H37" s="35">
        <f t="shared" si="9"/>
        <v>258607.25</v>
      </c>
      <c r="I37" s="52">
        <f t="shared" ref="I37:I44" si="11">G37+G37*0.066</f>
        <v>3321.3895</v>
      </c>
      <c r="J37" s="35">
        <f t="shared" si="10"/>
        <v>0</v>
      </c>
    </row>
    <row r="38" spans="3:10">
      <c r="C38" s="33" t="s">
        <v>34</v>
      </c>
      <c r="D38" s="17">
        <v>14</v>
      </c>
      <c r="E38" s="34">
        <v>3115.75</v>
      </c>
      <c r="F38" s="10">
        <f t="shared" si="8"/>
        <v>43620.5</v>
      </c>
      <c r="G38" s="9">
        <v>3115.75</v>
      </c>
      <c r="H38" s="35">
        <f t="shared" si="9"/>
        <v>43620.5</v>
      </c>
      <c r="I38" s="52">
        <f t="shared" si="11"/>
        <v>3321.3895</v>
      </c>
      <c r="J38" s="35">
        <f t="shared" si="10"/>
        <v>0</v>
      </c>
    </row>
    <row r="39" spans="3:10">
      <c r="C39" s="33" t="s">
        <v>35</v>
      </c>
      <c r="D39" s="17">
        <v>7</v>
      </c>
      <c r="E39" s="34">
        <v>3115.75</v>
      </c>
      <c r="F39" s="10">
        <f t="shared" si="8"/>
        <v>21810.25</v>
      </c>
      <c r="G39" s="9">
        <v>3115.75</v>
      </c>
      <c r="H39" s="35">
        <f t="shared" si="9"/>
        <v>21810.25</v>
      </c>
      <c r="I39" s="52">
        <f t="shared" si="11"/>
        <v>3321.3895</v>
      </c>
      <c r="J39" s="35">
        <f t="shared" si="10"/>
        <v>0</v>
      </c>
    </row>
    <row r="40" spans="3:10">
      <c r="C40" s="33" t="s">
        <v>36</v>
      </c>
      <c r="D40" s="17">
        <v>18</v>
      </c>
      <c r="E40" s="34">
        <v>3682.25</v>
      </c>
      <c r="F40" s="10">
        <f t="shared" si="8"/>
        <v>66280.5</v>
      </c>
      <c r="G40" s="9">
        <v>3682.25</v>
      </c>
      <c r="H40" s="35">
        <f t="shared" si="9"/>
        <v>66280.5</v>
      </c>
      <c r="I40" s="52">
        <f t="shared" si="11"/>
        <v>3925.2785</v>
      </c>
      <c r="J40" s="35">
        <f t="shared" si="10"/>
        <v>0</v>
      </c>
    </row>
    <row r="41" spans="3:10">
      <c r="C41" s="33" t="s">
        <v>37</v>
      </c>
      <c r="D41" s="17">
        <v>16</v>
      </c>
      <c r="E41" s="34">
        <v>3682.25</v>
      </c>
      <c r="F41" s="10">
        <f t="shared" si="8"/>
        <v>58916</v>
      </c>
      <c r="G41" s="9">
        <v>3682.25</v>
      </c>
      <c r="H41" s="35">
        <f t="shared" si="9"/>
        <v>58916</v>
      </c>
      <c r="I41" s="52">
        <f t="shared" si="11"/>
        <v>3925.2785</v>
      </c>
      <c r="J41" s="35">
        <f t="shared" si="10"/>
        <v>0</v>
      </c>
    </row>
    <row r="42" spans="3:10">
      <c r="C42" s="33" t="s">
        <v>38</v>
      </c>
      <c r="D42" s="17">
        <v>3</v>
      </c>
      <c r="E42" s="34">
        <v>3682.25</v>
      </c>
      <c r="F42" s="10">
        <f t="shared" si="8"/>
        <v>11046.75</v>
      </c>
      <c r="G42" s="9">
        <v>3682.25</v>
      </c>
      <c r="H42" s="35">
        <f t="shared" si="9"/>
        <v>11046.75</v>
      </c>
      <c r="I42" s="52">
        <f t="shared" si="11"/>
        <v>3925.2785</v>
      </c>
      <c r="J42" s="35">
        <f t="shared" si="10"/>
        <v>0</v>
      </c>
    </row>
    <row r="43" spans="3:10">
      <c r="C43" s="33" t="s">
        <v>39</v>
      </c>
      <c r="D43" s="17">
        <v>2</v>
      </c>
      <c r="E43" s="34">
        <v>6231.5</v>
      </c>
      <c r="F43" s="10">
        <f t="shared" si="8"/>
        <v>12463</v>
      </c>
      <c r="G43" s="9">
        <v>6231.5</v>
      </c>
      <c r="H43" s="35">
        <f t="shared" si="9"/>
        <v>12463</v>
      </c>
      <c r="I43" s="52">
        <f t="shared" si="11"/>
        <v>6642.779</v>
      </c>
      <c r="J43" s="35">
        <f t="shared" si="10"/>
        <v>0</v>
      </c>
    </row>
    <row r="44" spans="3:10">
      <c r="C44" s="33" t="s">
        <v>40</v>
      </c>
      <c r="D44" s="17">
        <v>2</v>
      </c>
      <c r="E44" s="34">
        <v>7081.25</v>
      </c>
      <c r="F44" s="10">
        <f t="shared" si="8"/>
        <v>14162.5</v>
      </c>
      <c r="G44" s="9">
        <v>7081.25</v>
      </c>
      <c r="H44" s="35">
        <f t="shared" si="9"/>
        <v>14162.5</v>
      </c>
      <c r="I44" s="52">
        <f t="shared" si="11"/>
        <v>7548.6125</v>
      </c>
      <c r="J44" s="35">
        <f t="shared" si="10"/>
        <v>0</v>
      </c>
    </row>
    <row r="45" spans="3:10">
      <c r="C45" s="17"/>
      <c r="D45" s="17">
        <f>SUM(D26:D44)</f>
        <v>1562</v>
      </c>
      <c r="E45" s="17"/>
      <c r="F45" s="17"/>
      <c r="G45" s="17"/>
      <c r="H45" s="17"/>
      <c r="I45" s="35"/>
      <c r="J45" s="17"/>
    </row>
    <row r="46" spans="3:10">
      <c r="C46" s="17"/>
      <c r="D46" s="17"/>
      <c r="E46" s="17"/>
      <c r="F46" s="44">
        <f>SUM(F26:F45)</f>
        <v>13796727.57</v>
      </c>
      <c r="G46" s="45"/>
      <c r="H46" s="46">
        <f>SUM(H26:H44)</f>
        <v>14522206.75</v>
      </c>
      <c r="I46" s="53">
        <f>H46-F46</f>
        <v>725479.18</v>
      </c>
      <c r="J46" s="35"/>
    </row>
    <row r="49" spans="3:5">
      <c r="C49" s="47" t="s">
        <v>41</v>
      </c>
      <c r="D49" s="47"/>
      <c r="E49" s="47"/>
    </row>
    <row r="50" spans="3:5">
      <c r="C50" s="17"/>
      <c r="D50" s="17"/>
      <c r="E50" s="17"/>
    </row>
    <row r="51" spans="3:5">
      <c r="C51" s="17" t="s">
        <v>42</v>
      </c>
      <c r="D51" s="10">
        <v>917000</v>
      </c>
      <c r="E51" s="17"/>
    </row>
    <row r="52" spans="3:5">
      <c r="C52" s="17" t="s">
        <v>43</v>
      </c>
      <c r="D52" s="10">
        <f>I12</f>
        <v>87421.7</v>
      </c>
      <c r="E52" s="17"/>
    </row>
    <row r="53" spans="3:5">
      <c r="C53" s="17" t="s">
        <v>44</v>
      </c>
      <c r="D53" s="19">
        <f>I23</f>
        <v>102038</v>
      </c>
      <c r="E53" s="17"/>
    </row>
    <row r="54" spans="3:5">
      <c r="C54" s="17" t="s">
        <v>45</v>
      </c>
      <c r="D54" s="35">
        <f>I46</f>
        <v>725479.18</v>
      </c>
      <c r="E54" s="17"/>
    </row>
    <row r="55" spans="3:5">
      <c r="C55" s="17"/>
      <c r="D55" s="17"/>
      <c r="E55" s="17"/>
    </row>
    <row r="56" spans="3:5">
      <c r="C56" s="17" t="s">
        <v>46</v>
      </c>
      <c r="D56" s="17"/>
      <c r="E56" s="10">
        <f>D51-D52-D53-D54</f>
        <v>2061.12000000034</v>
      </c>
    </row>
  </sheetData>
  <mergeCells count="1">
    <mergeCell ref="C1:J2"/>
  </mergeCells>
  <pageMargins left="0.7" right="0.7" top="0.75" bottom="0.75" header="0.3" footer="0.3"/>
  <pageSetup paperSize="9" scale="5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2" sqref="C2"/>
    </sheetView>
  </sheetViews>
  <sheetFormatPr defaultColWidth="9" defaultRowHeight="1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Foglio1 (2)</vt:lpstr>
      <vt:lpstr>Foglio2</vt:lpstr>
      <vt:lpstr>Foglio3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f.mignoni</cp:lastModifiedBy>
  <dcterms:created xsi:type="dcterms:W3CDTF">2006-09-16T00:00:00Z</dcterms:created>
  <dcterms:modified xsi:type="dcterms:W3CDTF">2025-01-13T13:22:59Z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5ACBCA6A67FA42A5BC816AD6572EFA56_12</vt:lpwstr>
  </property>
  <property fmtid="{D5CDD505-2E9C-101B-9397-08002B2CF9AE}" pid="3" name="KSOProductBuildVer">
    <vt:lpwstr>1033-12.2.0.19805</vt:lpwstr>
  </property>
</Properties>
</file>